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7400" windowHeight="9960" firstSheet="3" activeTab="12"/>
  </bookViews>
  <sheets>
    <sheet name="Sheet4" sheetId="4" r:id="rId1"/>
    <sheet name="Sheet5" sheetId="5" r:id="rId2"/>
    <sheet name="Sheet6" sheetId="6" r:id="rId3"/>
    <sheet name="Sheet7" sheetId="7" r:id="rId4"/>
    <sheet name="Sheet8" sheetId="8" r:id="rId5"/>
    <sheet name="Sheet9" sheetId="9" r:id="rId6"/>
    <sheet name="Sheet10" sheetId="10" r:id="rId7"/>
    <sheet name="Sheet12" sheetId="12" r:id="rId8"/>
    <sheet name="Sheet11" sheetId="11" r:id="rId9"/>
    <sheet name="Sheet13" sheetId="13" r:id="rId10"/>
    <sheet name="Sheet14" sheetId="14" r:id="rId11"/>
    <sheet name="Sheet15" sheetId="15" r:id="rId12"/>
    <sheet name="Sheet1" sheetId="1" r:id="rId13"/>
    <sheet name="Sheet2" sheetId="2" r:id="rId14"/>
    <sheet name="Sheet3" sheetId="3" r:id="rId15"/>
  </sheets>
  <calcPr calcId="125725"/>
</workbook>
</file>

<file path=xl/calcChain.xml><?xml version="1.0" encoding="utf-8"?>
<calcChain xmlns="http://schemas.openxmlformats.org/spreadsheetml/2006/main">
  <c r="R11" i="1"/>
  <c r="X11" s="1"/>
  <c r="Y11" s="1"/>
  <c r="R10"/>
  <c r="X10" s="1"/>
  <c r="Y10" s="1"/>
  <c r="R9"/>
  <c r="X9" s="1"/>
  <c r="Y9" s="1"/>
  <c r="R8"/>
  <c r="X8" s="1"/>
  <c r="Y8" s="1"/>
  <c r="R7"/>
  <c r="X7" s="1"/>
  <c r="Y7" s="1"/>
  <c r="R6"/>
  <c r="X6" s="1"/>
  <c r="Y6" s="1"/>
  <c r="R5"/>
  <c r="X5" s="1"/>
  <c r="Y5" s="1"/>
  <c r="R4"/>
  <c r="X4" s="1"/>
  <c r="Y4" s="1"/>
  <c r="R3"/>
  <c r="X3" s="1"/>
  <c r="Y3" s="1"/>
  <c r="R2"/>
  <c r="X2" s="1"/>
  <c r="Y2" s="1"/>
  <c r="T11"/>
  <c r="W11" s="1"/>
  <c r="T10"/>
  <c r="W10" s="1"/>
  <c r="T9"/>
  <c r="W9" s="1"/>
  <c r="T8"/>
  <c r="W8" s="1"/>
  <c r="T7"/>
  <c r="W7" s="1"/>
  <c r="T6"/>
  <c r="W6" s="1"/>
  <c r="T5"/>
  <c r="W5" s="1"/>
  <c r="T4"/>
  <c r="W4" s="1"/>
  <c r="T3"/>
  <c r="W3" s="1"/>
  <c r="T2"/>
  <c r="W2" s="1"/>
  <c r="Q11"/>
  <c r="S11" s="1"/>
  <c r="V11" s="1"/>
  <c r="Q10"/>
  <c r="S10" s="1"/>
  <c r="V10" s="1"/>
  <c r="Q9"/>
  <c r="S9" s="1"/>
  <c r="V9" s="1"/>
  <c r="Q8"/>
  <c r="S8" s="1"/>
  <c r="V8" s="1"/>
  <c r="Q7"/>
  <c r="S7" s="1"/>
  <c r="V7" s="1"/>
  <c r="Q6"/>
  <c r="S6" s="1"/>
  <c r="V6" s="1"/>
  <c r="Q5"/>
  <c r="S5" s="1"/>
  <c r="V5" s="1"/>
  <c r="Q4"/>
  <c r="S4" s="1"/>
  <c r="V4" s="1"/>
  <c r="Q3"/>
  <c r="Q12" s="1"/>
  <c r="Q2"/>
  <c r="S2" s="1"/>
  <c r="V2" s="1"/>
  <c r="P11"/>
  <c r="P10"/>
  <c r="P9"/>
  <c r="P8"/>
  <c r="P7"/>
  <c r="P6"/>
  <c r="P5"/>
  <c r="P4"/>
  <c r="P3"/>
  <c r="P2"/>
  <c r="U10"/>
  <c r="U8"/>
  <c r="U6"/>
  <c r="U4"/>
  <c r="U2"/>
  <c r="M11"/>
  <c r="N11" s="1"/>
  <c r="O11" s="1"/>
  <c r="M10"/>
  <c r="N10" s="1"/>
  <c r="O10" s="1"/>
  <c r="M9"/>
  <c r="N9" s="1"/>
  <c r="O9" s="1"/>
  <c r="M8"/>
  <c r="N8" s="1"/>
  <c r="O8" s="1"/>
  <c r="M7"/>
  <c r="N7" s="1"/>
  <c r="O7" s="1"/>
  <c r="M6"/>
  <c r="N6" s="1"/>
  <c r="O6" s="1"/>
  <c r="M5"/>
  <c r="N5" s="1"/>
  <c r="O5" s="1"/>
  <c r="M4"/>
  <c r="N4" s="1"/>
  <c r="O4" s="1"/>
  <c r="M3"/>
  <c r="N3" s="1"/>
  <c r="O3" s="1"/>
  <c r="M2"/>
  <c r="N2" s="1"/>
  <c r="G11"/>
  <c r="J11" s="1"/>
  <c r="G10"/>
  <c r="G9"/>
  <c r="J9" s="1"/>
  <c r="G8"/>
  <c r="G7"/>
  <c r="J7" s="1"/>
  <c r="G6"/>
  <c r="G5"/>
  <c r="J5" s="1"/>
  <c r="G4"/>
  <c r="G3"/>
  <c r="J3" s="1"/>
  <c r="G2"/>
  <c r="F11"/>
  <c r="H11" s="1"/>
  <c r="F10"/>
  <c r="H10" s="1"/>
  <c r="F9"/>
  <c r="F8"/>
  <c r="H8" s="1"/>
  <c r="F7"/>
  <c r="H7" s="1"/>
  <c r="F6"/>
  <c r="H6" s="1"/>
  <c r="F5"/>
  <c r="F4"/>
  <c r="H4" s="1"/>
  <c r="F3"/>
  <c r="F2"/>
  <c r="H2" s="1"/>
  <c r="D11"/>
  <c r="L11" s="1"/>
  <c r="D10"/>
  <c r="E10" s="1"/>
  <c r="D9"/>
  <c r="L9" s="1"/>
  <c r="D8"/>
  <c r="E8" s="1"/>
  <c r="D7"/>
  <c r="L7" s="1"/>
  <c r="D6"/>
  <c r="E6" s="1"/>
  <c r="D5"/>
  <c r="L5" s="1"/>
  <c r="D4"/>
  <c r="E4" s="1"/>
  <c r="D3"/>
  <c r="L3" s="1"/>
  <c r="D2"/>
  <c r="E2" s="1"/>
  <c r="C12"/>
  <c r="B12"/>
  <c r="A12"/>
  <c r="Y12" l="1"/>
  <c r="K3"/>
  <c r="K5"/>
  <c r="K7"/>
  <c r="K9"/>
  <c r="K11"/>
  <c r="H5"/>
  <c r="H9"/>
  <c r="R12"/>
  <c r="L2"/>
  <c r="L4"/>
  <c r="L6"/>
  <c r="L8"/>
  <c r="L10"/>
  <c r="H3"/>
  <c r="H12" s="1"/>
  <c r="S3"/>
  <c r="X12"/>
  <c r="P12"/>
  <c r="U3"/>
  <c r="U5"/>
  <c r="U7"/>
  <c r="U9"/>
  <c r="U11"/>
  <c r="W12"/>
  <c r="N12"/>
  <c r="O2"/>
  <c r="O12" s="1"/>
  <c r="F12"/>
  <c r="E3"/>
  <c r="E5"/>
  <c r="E7"/>
  <c r="E9"/>
  <c r="E11"/>
  <c r="G12"/>
  <c r="I2"/>
  <c r="I4"/>
  <c r="I6"/>
  <c r="I8"/>
  <c r="I10"/>
  <c r="K2"/>
  <c r="K4"/>
  <c r="K6"/>
  <c r="K8"/>
  <c r="K10"/>
  <c r="M12"/>
  <c r="D12"/>
  <c r="I3"/>
  <c r="I5"/>
  <c r="I7"/>
  <c r="I9"/>
  <c r="I11"/>
  <c r="J2"/>
  <c r="J4"/>
  <c r="J6"/>
  <c r="J8"/>
  <c r="J10"/>
  <c r="S12" l="1"/>
  <c r="V3"/>
  <c r="V12" s="1"/>
  <c r="L12"/>
  <c r="E12"/>
  <c r="T12"/>
  <c r="U12"/>
  <c r="I12"/>
  <c r="J12"/>
  <c r="K12"/>
</calcChain>
</file>

<file path=xl/sharedStrings.xml><?xml version="1.0" encoding="utf-8"?>
<sst xmlns="http://schemas.openxmlformats.org/spreadsheetml/2006/main" count="313" uniqueCount="78">
  <si>
    <t>요약 출력</t>
  </si>
  <si>
    <t>회귀분석 통계량</t>
  </si>
  <si>
    <t>다중 상관계수</t>
  </si>
  <si>
    <t>결정계수</t>
  </si>
  <si>
    <t>조정된 결정계수</t>
  </si>
  <si>
    <t>표준 오차</t>
  </si>
  <si>
    <t>관측수</t>
  </si>
  <si>
    <t>분산 분석</t>
  </si>
  <si>
    <t>회귀</t>
  </si>
  <si>
    <t>잔차</t>
  </si>
  <si>
    <t>계</t>
  </si>
  <si>
    <t>Y 절편</t>
  </si>
  <si>
    <t>자유도</t>
  </si>
  <si>
    <t>제곱합</t>
  </si>
  <si>
    <t>제곱 평균</t>
  </si>
  <si>
    <t>F 비</t>
  </si>
  <si>
    <t>유의한 F</t>
  </si>
  <si>
    <t>계수</t>
  </si>
  <si>
    <t>t 통계량</t>
  </si>
  <si>
    <t>P-값</t>
  </si>
  <si>
    <t>하위 95%</t>
  </si>
  <si>
    <t>상위 95%</t>
  </si>
  <si>
    <t>하위 95.0%</t>
  </si>
  <si>
    <t>상위 95.0%</t>
  </si>
  <si>
    <t>X 1</t>
  </si>
  <si>
    <t>X 2</t>
  </si>
  <si>
    <t>Y^=30.76923+0.868298*b2+0.88345*c2</t>
    <phoneticPr fontId="1" type="noConversion"/>
  </si>
  <si>
    <t>Y^=35.60241+1.783133*c2</t>
    <phoneticPr fontId="1" type="noConversion"/>
  </si>
  <si>
    <t>e0=Y-Y^</t>
    <phoneticPr fontId="1" type="noConversion"/>
  </si>
  <si>
    <t>중회귀분석</t>
    <phoneticPr fontId="1" type="noConversion"/>
  </si>
  <si>
    <t>Y^=5.566265+1.036145X1</t>
    <phoneticPr fontId="1" type="noConversion"/>
  </si>
  <si>
    <t>Y</t>
    <phoneticPr fontId="1" type="noConversion"/>
  </si>
  <si>
    <t>X1</t>
    <phoneticPr fontId="1" type="noConversion"/>
  </si>
  <si>
    <t>X2</t>
    <phoneticPr fontId="1" type="noConversion"/>
  </si>
  <si>
    <t>y</t>
    <phoneticPr fontId="1" type="noConversion"/>
  </si>
  <si>
    <t>x1</t>
    <phoneticPr fontId="1" type="noConversion"/>
  </si>
  <si>
    <t>x2</t>
    <phoneticPr fontId="1" type="noConversion"/>
  </si>
  <si>
    <t>x1x2</t>
    <phoneticPr fontId="1" type="noConversion"/>
  </si>
  <si>
    <t>x1^2</t>
    <phoneticPr fontId="1" type="noConversion"/>
  </si>
  <si>
    <t>x2^2</t>
    <phoneticPr fontId="1" type="noConversion"/>
  </si>
  <si>
    <t>x1y</t>
    <phoneticPr fontId="1" type="noConversion"/>
  </si>
  <si>
    <t>x2y</t>
    <phoneticPr fontId="1" type="noConversion"/>
  </si>
  <si>
    <t>Y^=(X1, X2)</t>
    <phoneticPr fontId="1" type="noConversion"/>
  </si>
  <si>
    <t>e1</t>
    <phoneticPr fontId="1" type="noConversion"/>
  </si>
  <si>
    <t>X1^=-4.125+0.895833*X2</t>
    <phoneticPr fontId="1" type="noConversion"/>
  </si>
  <si>
    <t>y제곱</t>
    <phoneticPr fontId="1" type="noConversion"/>
  </si>
  <si>
    <t>e0제곱</t>
    <phoneticPr fontId="1" type="noConversion"/>
  </si>
  <si>
    <t>e1제곱</t>
    <phoneticPr fontId="1" type="noConversion"/>
  </si>
  <si>
    <t>Y=35.60241+1.783133*X1</t>
    <phoneticPr fontId="1" type="noConversion"/>
  </si>
  <si>
    <t>e0^=-1.7E-06+0.868298e1</t>
    <phoneticPr fontId="1" type="noConversion"/>
  </si>
  <si>
    <t>e2제곱</t>
    <phoneticPr fontId="1" type="noConversion"/>
  </si>
  <si>
    <r>
      <t>Y^=30.76923+</t>
    </r>
    <r>
      <rPr>
        <b/>
        <sz val="11"/>
        <color theme="1"/>
        <rFont val="맑은 고딕"/>
        <family val="3"/>
        <charset val="129"/>
        <scheme val="minor"/>
      </rPr>
      <t>0.868298</t>
    </r>
    <r>
      <rPr>
        <sz val="11"/>
        <color theme="1"/>
        <rFont val="맑은 고딕"/>
        <family val="2"/>
        <charset val="129"/>
        <scheme val="minor"/>
      </rPr>
      <t>*X1+0.88345*X2</t>
    </r>
    <phoneticPr fontId="1" type="noConversion"/>
  </si>
  <si>
    <t>e0</t>
    <phoneticPr fontId="1" type="noConversion"/>
  </si>
  <si>
    <t>e2</t>
    <phoneticPr fontId="1" type="noConversion"/>
  </si>
  <si>
    <t>e4</t>
    <phoneticPr fontId="1" type="noConversion"/>
  </si>
  <si>
    <t>e4제곱</t>
    <phoneticPr fontId="1" type="noConversion"/>
  </si>
  <si>
    <t>X^2=d0+d1Xa</t>
    <phoneticPr fontId="1" type="noConversion"/>
  </si>
  <si>
    <t>X2^=-4.125+0.89583*X1</t>
    <phoneticPr fontId="1" type="noConversion"/>
  </si>
  <si>
    <t>e3</t>
    <phoneticPr fontId="1" type="noConversion"/>
  </si>
  <si>
    <t>Y2^=35.60241+1.783133*X2</t>
    <phoneticPr fontId="1" type="noConversion"/>
  </si>
  <si>
    <t>e2=Y2-Y^2</t>
    <phoneticPr fontId="1" type="noConversion"/>
  </si>
  <si>
    <t>X1^=5.566265+1.036145*X2</t>
    <phoneticPr fontId="1" type="noConversion"/>
  </si>
  <si>
    <t>e3제곱</t>
    <phoneticPr fontId="1" type="noConversion"/>
  </si>
  <si>
    <t>X1^=f0+f1*X2</t>
    <phoneticPr fontId="1" type="noConversion"/>
  </si>
  <si>
    <t>X2^=d0+d1*X1</t>
    <phoneticPr fontId="1" type="noConversion"/>
  </si>
  <si>
    <t>X1^</t>
    <phoneticPr fontId="1" type="noConversion"/>
  </si>
  <si>
    <t>e4=X1-X1^</t>
    <phoneticPr fontId="1" type="noConversion"/>
  </si>
  <si>
    <r>
      <t>Y1^=27.125+</t>
    </r>
    <r>
      <rPr>
        <b/>
        <sz val="11"/>
        <color theme="1"/>
        <rFont val="맑은 고딕"/>
        <family val="3"/>
        <charset val="129"/>
        <scheme val="minor"/>
      </rPr>
      <t>1.659722</t>
    </r>
    <r>
      <rPr>
        <sz val="11"/>
        <color theme="1"/>
        <rFont val="맑은 고딕"/>
        <family val="2"/>
        <charset val="129"/>
        <scheme val="minor"/>
      </rPr>
      <t>*X1</t>
    </r>
    <phoneticPr fontId="1" type="noConversion"/>
  </si>
  <si>
    <t>Y1^=b0+b1*X1 에서</t>
    <phoneticPr fontId="1" type="noConversion"/>
  </si>
  <si>
    <t>Y2^=c0+c1*X2 에서</t>
    <phoneticPr fontId="1" type="noConversion"/>
  </si>
  <si>
    <t>e1=X1의 효과 배제한 순수한 Y</t>
    <phoneticPr fontId="1" type="noConversion"/>
  </si>
  <si>
    <t>e2=X2의 효과 배제한 순수한 Y</t>
    <phoneticPr fontId="1" type="noConversion"/>
  </si>
  <si>
    <t>e3=X1영향 배제한 순수한 X2</t>
    <phoneticPr fontId="1" type="noConversion"/>
  </si>
  <si>
    <t>e4=X2영향 배제한 순수한 X1</t>
    <phoneticPr fontId="1" type="noConversion"/>
  </si>
  <si>
    <t xml:space="preserve">중회귀모형:  -&gt; </t>
    <phoneticPr fontId="1" type="noConversion"/>
  </si>
  <si>
    <t xml:space="preserve">단순회귀모형: </t>
    <phoneticPr fontId="1" type="noConversion"/>
  </si>
  <si>
    <t>e1=Y1-Y1^</t>
    <phoneticPr fontId="1" type="noConversion"/>
  </si>
  <si>
    <t>e3=X2-X2^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</si>
</sst>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0_ "/>
    <numFmt numFmtId="177" formatCode="0.00_ "/>
    <numFmt numFmtId="178" formatCode="0.000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178" fontId="4" fillId="0" borderId="5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A11" sqref="A11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0.99404491739298195</v>
      </c>
    </row>
    <row r="5" spans="1:9">
      <c r="A5" s="1" t="s">
        <v>3</v>
      </c>
      <c r="B5" s="1">
        <v>0.98812529779482039</v>
      </c>
    </row>
    <row r="6" spans="1:9">
      <c r="A6" s="1" t="s">
        <v>4</v>
      </c>
      <c r="B6" s="1">
        <v>0.98473252573619763</v>
      </c>
    </row>
    <row r="7" spans="1:9">
      <c r="A7" s="1" t="s">
        <v>5</v>
      </c>
      <c r="B7" s="1">
        <v>1.6649008294474397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2</v>
      </c>
      <c r="C12" s="1">
        <v>1614.5967365967365</v>
      </c>
      <c r="D12" s="1">
        <v>807.29836829836825</v>
      </c>
      <c r="E12" s="1">
        <v>291.24423354156647</v>
      </c>
      <c r="F12" s="1">
        <v>1.824649889128685E-7</v>
      </c>
    </row>
    <row r="13" spans="1:9">
      <c r="A13" s="1" t="s">
        <v>9</v>
      </c>
      <c r="B13" s="1">
        <v>7</v>
      </c>
      <c r="C13" s="1">
        <v>19.403263403263409</v>
      </c>
      <c r="D13" s="1">
        <v>2.7718947718947726</v>
      </c>
      <c r="E13" s="1"/>
      <c r="F13" s="1"/>
    </row>
    <row r="14" spans="1:9" ht="17.25" thickBot="1">
      <c r="A14" s="2" t="s">
        <v>10</v>
      </c>
      <c r="B14" s="2">
        <v>9</v>
      </c>
      <c r="C14" s="2">
        <v>1634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30.769230769230766</v>
      </c>
      <c r="C17" s="1">
        <v>1.776427759990485</v>
      </c>
      <c r="D17" s="1">
        <v>17.320845498043543</v>
      </c>
      <c r="E17" s="1">
        <v>5.2555858466439041E-7</v>
      </c>
      <c r="F17" s="1">
        <v>26.568646607897691</v>
      </c>
      <c r="G17" s="1">
        <v>34.969814930563842</v>
      </c>
      <c r="H17" s="1">
        <v>26.568646607897691</v>
      </c>
      <c r="I17" s="1">
        <v>34.969814930563842</v>
      </c>
    </row>
    <row r="18" spans="1:9">
      <c r="A18" s="1" t="s">
        <v>24</v>
      </c>
      <c r="B18" s="1">
        <v>0.86829836829836848</v>
      </c>
      <c r="C18" s="1">
        <v>0.25891295194768904</v>
      </c>
      <c r="D18" s="1">
        <v>3.3536304837843729</v>
      </c>
      <c r="E18" s="1">
        <v>1.2190053704144254E-2</v>
      </c>
      <c r="F18" s="1">
        <v>0.25606652323798723</v>
      </c>
      <c r="G18" s="1">
        <v>1.4805302133587497</v>
      </c>
      <c r="H18" s="1">
        <v>0.25606652323798723</v>
      </c>
      <c r="I18" s="1">
        <v>1.4805302133587497</v>
      </c>
    </row>
    <row r="19" spans="1:9" ht="17.25" thickBot="1">
      <c r="A19" s="2" t="s">
        <v>25</v>
      </c>
      <c r="B19" s="2">
        <v>0.88344988344988329</v>
      </c>
      <c r="C19" s="2">
        <v>0.2784520032159199</v>
      </c>
      <c r="D19" s="2">
        <v>3.1727187208088794</v>
      </c>
      <c r="E19" s="2">
        <v>1.5648477860997493E-2</v>
      </c>
      <c r="F19" s="2">
        <v>0.2250155239201013</v>
      </c>
      <c r="G19" s="2">
        <v>1.5418842429796653</v>
      </c>
      <c r="H19" s="2">
        <v>0.2250155239201013</v>
      </c>
      <c r="I19" s="2">
        <v>1.5418842429796653</v>
      </c>
    </row>
    <row r="24" spans="1:9">
      <c r="A24" t="s">
        <v>26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1" sqref="A11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0.76800467998395994</v>
      </c>
    </row>
    <row r="5" spans="1:9">
      <c r="A5" s="1" t="s">
        <v>3</v>
      </c>
      <c r="B5" s="1">
        <v>0.58983118847726479</v>
      </c>
    </row>
    <row r="6" spans="1:9">
      <c r="A6" s="1" t="s">
        <v>4</v>
      </c>
      <c r="B6" s="1">
        <v>0.53856008703692293</v>
      </c>
    </row>
    <row r="7" spans="1:9">
      <c r="A7" s="1" t="s">
        <v>5</v>
      </c>
      <c r="B7" s="1">
        <v>1.5573721302772821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27.902292222684835</v>
      </c>
      <c r="D12" s="1">
        <v>27.902292222684835</v>
      </c>
      <c r="E12" s="1">
        <v>11.504164566536209</v>
      </c>
      <c r="F12" s="1">
        <v>9.474985672247152E-3</v>
      </c>
    </row>
    <row r="13" spans="1:9">
      <c r="A13" s="1" t="s">
        <v>9</v>
      </c>
      <c r="B13" s="1">
        <v>8</v>
      </c>
      <c r="C13" s="1">
        <v>19.403263617315197</v>
      </c>
      <c r="D13" s="1">
        <v>2.4254079521643996</v>
      </c>
      <c r="E13" s="1"/>
      <c r="F13" s="1"/>
    </row>
    <row r="14" spans="1:9" ht="17.25" thickBot="1">
      <c r="A14" s="2" t="s">
        <v>10</v>
      </c>
      <c r="B14" s="2">
        <v>9</v>
      </c>
      <c r="C14" s="2">
        <v>47.305555840000032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3.469930069332396E-4</v>
      </c>
      <c r="C17" s="1">
        <v>0.49248430986243291</v>
      </c>
      <c r="D17" s="1">
        <v>7.0457677530917921E-4</v>
      </c>
      <c r="E17" s="1">
        <v>0.99945508175235509</v>
      </c>
      <c r="F17" s="1">
        <v>-1.1353238611208003</v>
      </c>
      <c r="G17" s="1">
        <v>1.1360178471346667</v>
      </c>
      <c r="H17" s="1">
        <v>-1.1353238611208003</v>
      </c>
      <c r="I17" s="1">
        <v>1.1360178471346667</v>
      </c>
    </row>
    <row r="18" spans="1:9" ht="17.25" thickBot="1">
      <c r="A18" s="2" t="s">
        <v>24</v>
      </c>
      <c r="B18" s="2">
        <v>0.88344988448520134</v>
      </c>
      <c r="C18" s="2">
        <v>0.26046800008710519</v>
      </c>
      <c r="D18" s="2">
        <v>3.3917789678185413</v>
      </c>
      <c r="E18" s="2">
        <v>9.474985672247152E-3</v>
      </c>
      <c r="F18" s="2">
        <v>0.28280959969218195</v>
      </c>
      <c r="G18" s="2">
        <v>1.4840901692782207</v>
      </c>
      <c r="H18" s="2">
        <v>0.28280959969218195</v>
      </c>
      <c r="I18" s="2">
        <v>1.4840901692782207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1" sqref="A11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0.96343803713867471</v>
      </c>
    </row>
    <row r="5" spans="1:9">
      <c r="A5" s="1" t="s">
        <v>3</v>
      </c>
      <c r="B5" s="1">
        <v>0.92821285140562237</v>
      </c>
    </row>
    <row r="6" spans="1:9">
      <c r="A6" s="1" t="s">
        <v>4</v>
      </c>
      <c r="B6" s="1">
        <v>0.91923945783132521</v>
      </c>
    </row>
    <row r="7" spans="1:9">
      <c r="A7" s="1" t="s">
        <v>5</v>
      </c>
      <c r="B7" s="1">
        <v>2.2734719480994667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534.65060240963851</v>
      </c>
      <c r="D12" s="1">
        <v>534.65060240963851</v>
      </c>
      <c r="E12" s="1">
        <v>103.44055944055937</v>
      </c>
      <c r="F12" s="1">
        <v>7.4801954146045779E-6</v>
      </c>
    </row>
    <row r="13" spans="1:9">
      <c r="A13" s="1" t="s">
        <v>9</v>
      </c>
      <c r="B13" s="1">
        <v>8</v>
      </c>
      <c r="C13" s="1">
        <v>41.34939759036147</v>
      </c>
      <c r="D13" s="1">
        <v>5.1686746987951837</v>
      </c>
      <c r="E13" s="1"/>
      <c r="F13" s="1"/>
    </row>
    <row r="14" spans="1:9" ht="17.25" thickBot="1">
      <c r="A14" s="2" t="s">
        <v>10</v>
      </c>
      <c r="B14" s="2">
        <v>9</v>
      </c>
      <c r="C14" s="2">
        <v>576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5.566265060240962</v>
      </c>
      <c r="C17" s="1">
        <v>1.4182468083130573</v>
      </c>
      <c r="D17" s="1">
        <v>3.9247506341028129</v>
      </c>
      <c r="E17" s="1">
        <v>4.388963787048842E-3</v>
      </c>
      <c r="F17" s="1">
        <v>2.295782058232771</v>
      </c>
      <c r="G17" s="1">
        <v>8.8367480622491534</v>
      </c>
      <c r="H17" s="1">
        <v>2.295782058232771</v>
      </c>
      <c r="I17" s="1">
        <v>8.8367480622491534</v>
      </c>
    </row>
    <row r="18" spans="1:9" ht="17.25" thickBot="1">
      <c r="A18" s="2" t="s">
        <v>24</v>
      </c>
      <c r="B18" s="2">
        <v>1.0361445783132532</v>
      </c>
      <c r="C18" s="2">
        <v>0.10187671400775763</v>
      </c>
      <c r="D18" s="2">
        <v>10.17057321101222</v>
      </c>
      <c r="E18" s="2">
        <v>7.4801954146045643E-6</v>
      </c>
      <c r="F18" s="2">
        <v>0.80121645472443204</v>
      </c>
      <c r="G18" s="2">
        <v>1.2710727019020744</v>
      </c>
      <c r="H18" s="2">
        <v>0.80121645472443204</v>
      </c>
      <c r="I18" s="2">
        <v>1.2710727019020744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1" sqref="A11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0.78509354633474904</v>
      </c>
    </row>
    <row r="5" spans="1:9">
      <c r="A5" s="1" t="s">
        <v>3</v>
      </c>
      <c r="B5" s="1">
        <v>0.61637187649647274</v>
      </c>
    </row>
    <row r="6" spans="1:9">
      <c r="A6" s="1" t="s">
        <v>4</v>
      </c>
      <c r="B6" s="1">
        <v>0.56841836105853183</v>
      </c>
    </row>
    <row r="7" spans="1:9">
      <c r="A7" s="1" t="s">
        <v>5</v>
      </c>
      <c r="B7" s="1">
        <v>1.5573721216872343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31.175049849853231</v>
      </c>
      <c r="D12" s="1">
        <v>31.175049849853231</v>
      </c>
      <c r="E12" s="1">
        <v>12.853528482059904</v>
      </c>
      <c r="F12" s="1">
        <v>7.1342927929196991E-3</v>
      </c>
    </row>
    <row r="13" spans="1:9">
      <c r="A13" s="1" t="s">
        <v>9</v>
      </c>
      <c r="B13" s="1">
        <v>8</v>
      </c>
      <c r="C13" s="1">
        <v>19.403263403268781</v>
      </c>
      <c r="D13" s="1">
        <v>2.4254079254085976</v>
      </c>
      <c r="E13" s="1"/>
      <c r="F13" s="1"/>
    </row>
    <row r="14" spans="1:9" ht="17.25" thickBot="1">
      <c r="A14" s="2" t="s">
        <v>10</v>
      </c>
      <c r="B14" s="2">
        <v>9</v>
      </c>
      <c r="C14" s="2">
        <v>50.578313253122012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-1.6585081569609892E-6</v>
      </c>
      <c r="C17" s="1">
        <v>0.49248430689954598</v>
      </c>
      <c r="D17" s="1">
        <v>-3.3676365596341362E-6</v>
      </c>
      <c r="E17" s="1">
        <v>0.99999739555846012</v>
      </c>
      <c r="F17" s="1">
        <v>-1.1356725058034609</v>
      </c>
      <c r="G17" s="1">
        <v>1.1356691887871471</v>
      </c>
      <c r="H17" s="1">
        <v>-1.1356725058034609</v>
      </c>
      <c r="I17" s="1">
        <v>1.1356691887871471</v>
      </c>
    </row>
    <row r="18" spans="1:9" ht="17.25" thickBot="1">
      <c r="A18" s="2" t="s">
        <v>24</v>
      </c>
      <c r="B18" s="2">
        <v>0.8682983682988954</v>
      </c>
      <c r="C18" s="2">
        <v>0.24219088979640357</v>
      </c>
      <c r="D18" s="2">
        <v>3.5851817920518214</v>
      </c>
      <c r="E18" s="2">
        <v>7.1342927929196939E-3</v>
      </c>
      <c r="F18" s="2">
        <v>0.30980517538099778</v>
      </c>
      <c r="G18" s="2">
        <v>1.426791561216793</v>
      </c>
      <c r="H18" s="2">
        <v>0.30980517538099778</v>
      </c>
      <c r="I18" s="2">
        <v>1.426791561216793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9"/>
  <sheetViews>
    <sheetView tabSelected="1" zoomScale="80" zoomScaleNormal="80" workbookViewId="0">
      <selection activeCell="M22" sqref="M22"/>
    </sheetView>
  </sheetViews>
  <sheetFormatPr defaultRowHeight="16.5"/>
  <cols>
    <col min="1" max="1" width="5.5" customWidth="1"/>
    <col min="2" max="2" width="5.75" customWidth="1"/>
    <col min="3" max="3" width="5.5" customWidth="1"/>
    <col min="4" max="4" width="5.625" customWidth="1"/>
    <col min="5" max="5" width="6.5" customWidth="1"/>
    <col min="6" max="6" width="5.25" customWidth="1"/>
    <col min="7" max="7" width="4.875" customWidth="1"/>
    <col min="8" max="9" width="5.125" customWidth="1"/>
    <col min="10" max="10" width="5.375" customWidth="1"/>
    <col min="11" max="11" width="4.625" customWidth="1"/>
    <col min="12" max="12" width="5" customWidth="1"/>
    <col min="13" max="13" width="11.125" customWidth="1"/>
    <col min="14" max="14" width="6.625" customWidth="1"/>
    <col min="15" max="15" width="7.5" customWidth="1"/>
    <col min="16" max="16" width="7.875" customWidth="1"/>
    <col min="17" max="17" width="13.625" customWidth="1"/>
    <col min="18" max="18" width="11" customWidth="1"/>
    <col min="19" max="19" width="7.375" customWidth="1"/>
    <col min="20" max="20" width="6.75" customWidth="1"/>
    <col min="21" max="21" width="7.625" customWidth="1"/>
    <col min="22" max="22" width="8.375" customWidth="1"/>
    <col min="23" max="23" width="8.875" customWidth="1"/>
    <col min="24" max="24" width="8.125" customWidth="1"/>
    <col min="25" max="25" width="9.625" customWidth="1"/>
  </cols>
  <sheetData>
    <row r="1" spans="1:26">
      <c r="A1" s="8" t="s">
        <v>31</v>
      </c>
      <c r="B1" s="8" t="s">
        <v>32</v>
      </c>
      <c r="C1" s="11" t="s">
        <v>33</v>
      </c>
      <c r="D1" s="8" t="s">
        <v>34</v>
      </c>
      <c r="E1" s="8" t="s">
        <v>45</v>
      </c>
      <c r="F1" s="8" t="s">
        <v>35</v>
      </c>
      <c r="G1" s="8" t="s">
        <v>36</v>
      </c>
      <c r="H1" s="8" t="s">
        <v>37</v>
      </c>
      <c r="I1" s="8" t="s">
        <v>38</v>
      </c>
      <c r="J1" s="8" t="s">
        <v>39</v>
      </c>
      <c r="K1" s="8" t="s">
        <v>40</v>
      </c>
      <c r="L1" s="11" t="s">
        <v>41</v>
      </c>
      <c r="M1" s="8" t="s">
        <v>42</v>
      </c>
      <c r="N1" s="8" t="s">
        <v>52</v>
      </c>
      <c r="O1" s="8" t="s">
        <v>46</v>
      </c>
      <c r="P1" s="11" t="s">
        <v>43</v>
      </c>
      <c r="Q1" s="8" t="s">
        <v>56</v>
      </c>
      <c r="R1" s="8" t="s">
        <v>65</v>
      </c>
      <c r="S1" s="8" t="s">
        <v>58</v>
      </c>
      <c r="T1" s="8" t="s">
        <v>53</v>
      </c>
      <c r="U1" s="8" t="s">
        <v>47</v>
      </c>
      <c r="V1" s="8" t="s">
        <v>62</v>
      </c>
      <c r="W1" s="14" t="s">
        <v>50</v>
      </c>
      <c r="X1" s="14" t="s">
        <v>54</v>
      </c>
      <c r="Y1" s="14" t="s">
        <v>55</v>
      </c>
      <c r="Z1" s="20"/>
    </row>
    <row r="2" spans="1:26">
      <c r="A2" s="5">
        <v>40</v>
      </c>
      <c r="B2" s="5">
        <v>6</v>
      </c>
      <c r="C2" s="12">
        <v>4</v>
      </c>
      <c r="D2" s="5">
        <f>A2-57</f>
        <v>-17</v>
      </c>
      <c r="E2" s="5">
        <f>D2^2</f>
        <v>289</v>
      </c>
      <c r="F2" s="5">
        <f t="shared" ref="F2:F11" si="0">B2-18</f>
        <v>-12</v>
      </c>
      <c r="G2" s="5">
        <f>C2-12</f>
        <v>-8</v>
      </c>
      <c r="H2" s="5">
        <f>F2*G2</f>
        <v>96</v>
      </c>
      <c r="I2" s="5">
        <f>F2^2</f>
        <v>144</v>
      </c>
      <c r="J2" s="5">
        <f>G2^2</f>
        <v>64</v>
      </c>
      <c r="K2" s="5">
        <f>F2*D2</f>
        <v>204</v>
      </c>
      <c r="L2" s="12">
        <f>G2*D2</f>
        <v>136</v>
      </c>
      <c r="M2" s="6">
        <f>30.76923+0.868298*B2+0.88345*C2</f>
        <v>39.512817999999996</v>
      </c>
      <c r="N2" s="6">
        <f>A2-M2</f>
        <v>0.48718200000000422</v>
      </c>
      <c r="O2" s="6">
        <f>N2^2</f>
        <v>0.23734630112400412</v>
      </c>
      <c r="P2" s="17">
        <f>A2-(27.125+1.6597*B2)</f>
        <v>2.9168000000000021</v>
      </c>
      <c r="Q2" s="6">
        <f>-4.125+0.89583*B2</f>
        <v>1.2499799999999999</v>
      </c>
      <c r="R2" s="6">
        <f>5.566265+1.036145*C2</f>
        <v>9.7108449999999991</v>
      </c>
      <c r="S2" s="7">
        <f>C2-Q2</f>
        <v>2.7500200000000001</v>
      </c>
      <c r="T2" s="6">
        <f>A2-(35.60241+1.783133*C2)</f>
        <v>-2.7349419999999967</v>
      </c>
      <c r="U2" s="6">
        <f>P2^2</f>
        <v>8.5077222400000121</v>
      </c>
      <c r="V2" s="6">
        <f>S2^2</f>
        <v>7.5626100004000003</v>
      </c>
      <c r="W2" s="13">
        <f>T2^2</f>
        <v>7.4799077433639818</v>
      </c>
      <c r="X2" s="13">
        <f>B2-R2</f>
        <v>-3.7108449999999991</v>
      </c>
      <c r="Y2" s="13">
        <f>X2^2</f>
        <v>13.770370614024992</v>
      </c>
    </row>
    <row r="3" spans="1:26">
      <c r="A3" s="5">
        <v>44</v>
      </c>
      <c r="B3" s="5">
        <v>10</v>
      </c>
      <c r="C3" s="12">
        <v>4</v>
      </c>
      <c r="D3" s="5">
        <f t="shared" ref="D3:D11" si="1">A3-57</f>
        <v>-13</v>
      </c>
      <c r="E3" s="5">
        <f t="shared" ref="E3:E11" si="2">D3^2</f>
        <v>169</v>
      </c>
      <c r="F3" s="5">
        <f t="shared" si="0"/>
        <v>-8</v>
      </c>
      <c r="G3" s="5">
        <f t="shared" ref="G3:G11" si="3">C3-12</f>
        <v>-8</v>
      </c>
      <c r="H3" s="5">
        <f t="shared" ref="H3:H11" si="4">F3*G3</f>
        <v>64</v>
      </c>
      <c r="I3" s="5">
        <f t="shared" ref="I3:I11" si="5">F3^2</f>
        <v>64</v>
      </c>
      <c r="J3" s="5">
        <f t="shared" ref="J3:J11" si="6">G3^2</f>
        <v>64</v>
      </c>
      <c r="K3" s="5">
        <f t="shared" ref="K3:K11" si="7">F3*D3</f>
        <v>104</v>
      </c>
      <c r="L3" s="12">
        <f t="shared" ref="L3:L11" si="8">G3*D3</f>
        <v>104</v>
      </c>
      <c r="M3" s="6">
        <f t="shared" ref="M3:M11" si="9">30.76923+0.868298*B3+0.88345*C3</f>
        <v>42.98601</v>
      </c>
      <c r="N3" s="6">
        <f t="shared" ref="N3:N11" si="10">A3-M3</f>
        <v>1.0139899999999997</v>
      </c>
      <c r="O3" s="6">
        <f t="shared" ref="O3:O11" si="11">N3^2</f>
        <v>1.0281757200999995</v>
      </c>
      <c r="P3" s="17">
        <f t="shared" ref="P3:P11" si="12">A3-(27.125+1.6597*B3)</f>
        <v>0.27799999999999869</v>
      </c>
      <c r="Q3" s="6">
        <f t="shared" ref="Q3:Q11" si="13">-4.125+0.89583*B3</f>
        <v>4.8332999999999995</v>
      </c>
      <c r="R3" s="6">
        <f t="shared" ref="R3:R11" si="14">5.566265+1.036145*C3</f>
        <v>9.7108449999999991</v>
      </c>
      <c r="S3" s="7">
        <f t="shared" ref="S3:S11" si="15">C3-Q3</f>
        <v>-0.83329999999999949</v>
      </c>
      <c r="T3" s="6">
        <f t="shared" ref="T3:T11" si="16">A3-(35.60241+1.783133*C3)</f>
        <v>1.2650580000000033</v>
      </c>
      <c r="U3" s="6">
        <f t="shared" ref="U3:U11" si="17">P3^2</f>
        <v>7.728399999999927E-2</v>
      </c>
      <c r="V3" s="6">
        <f t="shared" ref="V3:V11" si="18">S3^2</f>
        <v>0.69438888999999915</v>
      </c>
      <c r="W3" s="13">
        <f t="shared" ref="W3:W11" si="19">T3^2</f>
        <v>1.6003717433640086</v>
      </c>
      <c r="X3" s="13">
        <f t="shared" ref="X3:X11" si="20">B3-R3</f>
        <v>0.28915500000000094</v>
      </c>
      <c r="Y3" s="13">
        <f t="shared" ref="Y3:Y11" si="21">X3^2</f>
        <v>8.3610614025000543E-2</v>
      </c>
    </row>
    <row r="4" spans="1:26">
      <c r="A4" s="5">
        <v>46</v>
      </c>
      <c r="B4" s="5">
        <v>12</v>
      </c>
      <c r="C4" s="12">
        <v>5</v>
      </c>
      <c r="D4" s="5">
        <f t="shared" si="1"/>
        <v>-11</v>
      </c>
      <c r="E4" s="5">
        <f t="shared" si="2"/>
        <v>121</v>
      </c>
      <c r="F4" s="5">
        <f t="shared" si="0"/>
        <v>-6</v>
      </c>
      <c r="G4" s="5">
        <f t="shared" si="3"/>
        <v>-7</v>
      </c>
      <c r="H4" s="5">
        <f t="shared" si="4"/>
        <v>42</v>
      </c>
      <c r="I4" s="5">
        <f t="shared" si="5"/>
        <v>36</v>
      </c>
      <c r="J4" s="5">
        <f t="shared" si="6"/>
        <v>49</v>
      </c>
      <c r="K4" s="5">
        <f t="shared" si="7"/>
        <v>66</v>
      </c>
      <c r="L4" s="12">
        <f t="shared" si="8"/>
        <v>77</v>
      </c>
      <c r="M4" s="6">
        <f t="shared" si="9"/>
        <v>45.606056000000002</v>
      </c>
      <c r="N4" s="6">
        <f t="shared" si="10"/>
        <v>0.39394399999999763</v>
      </c>
      <c r="O4" s="6">
        <f t="shared" si="11"/>
        <v>0.15519187513599814</v>
      </c>
      <c r="P4" s="17">
        <f t="shared" si="12"/>
        <v>-1.0413999999999959</v>
      </c>
      <c r="Q4" s="6">
        <f t="shared" si="13"/>
        <v>6.6249599999999997</v>
      </c>
      <c r="R4" s="6">
        <f t="shared" si="14"/>
        <v>10.74699</v>
      </c>
      <c r="S4" s="7">
        <f t="shared" si="15"/>
        <v>-1.6249599999999997</v>
      </c>
      <c r="T4" s="6">
        <f t="shared" si="16"/>
        <v>1.4819250000000039</v>
      </c>
      <c r="U4" s="6">
        <f t="shared" si="17"/>
        <v>1.0845139599999913</v>
      </c>
      <c r="V4" s="6">
        <f t="shared" si="18"/>
        <v>2.6404950015999993</v>
      </c>
      <c r="W4" s="13">
        <f t="shared" si="19"/>
        <v>2.1961017056250118</v>
      </c>
      <c r="X4" s="13">
        <f t="shared" si="20"/>
        <v>1.2530099999999997</v>
      </c>
      <c r="Y4" s="13">
        <f t="shared" si="21"/>
        <v>1.5700340600999994</v>
      </c>
    </row>
    <row r="5" spans="1:26">
      <c r="A5" s="5">
        <v>48</v>
      </c>
      <c r="B5" s="5">
        <v>14</v>
      </c>
      <c r="C5" s="12">
        <v>7</v>
      </c>
      <c r="D5" s="5">
        <f t="shared" si="1"/>
        <v>-9</v>
      </c>
      <c r="E5" s="5">
        <f t="shared" si="2"/>
        <v>81</v>
      </c>
      <c r="F5" s="5">
        <f t="shared" si="0"/>
        <v>-4</v>
      </c>
      <c r="G5" s="5">
        <f t="shared" si="3"/>
        <v>-5</v>
      </c>
      <c r="H5" s="5">
        <f t="shared" si="4"/>
        <v>20</v>
      </c>
      <c r="I5" s="5">
        <f t="shared" si="5"/>
        <v>16</v>
      </c>
      <c r="J5" s="5">
        <f t="shared" si="6"/>
        <v>25</v>
      </c>
      <c r="K5" s="5">
        <f t="shared" si="7"/>
        <v>36</v>
      </c>
      <c r="L5" s="12">
        <f t="shared" si="8"/>
        <v>45</v>
      </c>
      <c r="M5" s="6">
        <f t="shared" si="9"/>
        <v>49.109552000000001</v>
      </c>
      <c r="N5" s="6">
        <f t="shared" si="10"/>
        <v>-1.1095520000000008</v>
      </c>
      <c r="O5" s="6">
        <f t="shared" si="11"/>
        <v>1.2311056407040017</v>
      </c>
      <c r="P5" s="17">
        <f t="shared" si="12"/>
        <v>-2.3607999999999976</v>
      </c>
      <c r="Q5" s="6">
        <f t="shared" si="13"/>
        <v>8.41662</v>
      </c>
      <c r="R5" s="6">
        <f t="shared" si="14"/>
        <v>12.819279999999999</v>
      </c>
      <c r="S5" s="7">
        <f t="shared" si="15"/>
        <v>-1.41662</v>
      </c>
      <c r="T5" s="6">
        <f t="shared" si="16"/>
        <v>-8.4341000000001998E-2</v>
      </c>
      <c r="U5" s="6">
        <f t="shared" si="17"/>
        <v>5.5733766399999887</v>
      </c>
      <c r="V5" s="6">
        <f t="shared" si="18"/>
        <v>2.0068122244</v>
      </c>
      <c r="W5" s="13">
        <f t="shared" si="19"/>
        <v>7.113404281000337E-3</v>
      </c>
      <c r="X5" s="13">
        <f t="shared" si="20"/>
        <v>1.1807200000000009</v>
      </c>
      <c r="Y5" s="13">
        <f t="shared" si="21"/>
        <v>1.3940997184000021</v>
      </c>
    </row>
    <row r="6" spans="1:26">
      <c r="A6" s="5">
        <v>52</v>
      </c>
      <c r="B6" s="5">
        <v>16</v>
      </c>
      <c r="C6" s="12">
        <v>9</v>
      </c>
      <c r="D6" s="5">
        <f t="shared" si="1"/>
        <v>-5</v>
      </c>
      <c r="E6" s="5">
        <f t="shared" si="2"/>
        <v>25</v>
      </c>
      <c r="F6" s="5">
        <f t="shared" si="0"/>
        <v>-2</v>
      </c>
      <c r="G6" s="5">
        <f t="shared" si="3"/>
        <v>-3</v>
      </c>
      <c r="H6" s="5">
        <f t="shared" si="4"/>
        <v>6</v>
      </c>
      <c r="I6" s="5">
        <f t="shared" si="5"/>
        <v>4</v>
      </c>
      <c r="J6" s="5">
        <f t="shared" si="6"/>
        <v>9</v>
      </c>
      <c r="K6" s="5">
        <f t="shared" si="7"/>
        <v>10</v>
      </c>
      <c r="L6" s="12">
        <f t="shared" si="8"/>
        <v>15</v>
      </c>
      <c r="M6" s="6">
        <f t="shared" si="9"/>
        <v>52.613047999999999</v>
      </c>
      <c r="N6" s="6">
        <f t="shared" si="10"/>
        <v>-0.61304799999999915</v>
      </c>
      <c r="O6" s="6">
        <f t="shared" si="11"/>
        <v>0.37582785030399896</v>
      </c>
      <c r="P6" s="17">
        <f t="shared" si="12"/>
        <v>-1.6801999999999992</v>
      </c>
      <c r="Q6" s="6">
        <f t="shared" si="13"/>
        <v>10.20828</v>
      </c>
      <c r="R6" s="6">
        <f t="shared" si="14"/>
        <v>14.89157</v>
      </c>
      <c r="S6" s="7">
        <f t="shared" si="15"/>
        <v>-1.2082800000000002</v>
      </c>
      <c r="T6" s="6">
        <f t="shared" si="16"/>
        <v>0.34939299999999918</v>
      </c>
      <c r="U6" s="6">
        <f t="shared" si="17"/>
        <v>2.8230720399999973</v>
      </c>
      <c r="V6" s="6">
        <f t="shared" si="18"/>
        <v>1.4599405584000005</v>
      </c>
      <c r="W6" s="13">
        <f t="shared" si="19"/>
        <v>0.12207546844899943</v>
      </c>
      <c r="X6" s="13">
        <f t="shared" si="20"/>
        <v>1.1084300000000002</v>
      </c>
      <c r="Y6" s="13">
        <f t="shared" si="21"/>
        <v>1.2286170649000006</v>
      </c>
    </row>
    <row r="7" spans="1:26">
      <c r="A7" s="5">
        <v>58</v>
      </c>
      <c r="B7" s="5">
        <v>18</v>
      </c>
      <c r="C7" s="12">
        <v>12</v>
      </c>
      <c r="D7" s="5">
        <f t="shared" si="1"/>
        <v>1</v>
      </c>
      <c r="E7" s="5">
        <f t="shared" si="2"/>
        <v>1</v>
      </c>
      <c r="F7" s="5">
        <f t="shared" si="0"/>
        <v>0</v>
      </c>
      <c r="G7" s="5">
        <f t="shared" si="3"/>
        <v>0</v>
      </c>
      <c r="H7" s="5">
        <f t="shared" si="4"/>
        <v>0</v>
      </c>
      <c r="I7" s="5">
        <f t="shared" si="5"/>
        <v>0</v>
      </c>
      <c r="J7" s="5">
        <f t="shared" si="6"/>
        <v>0</v>
      </c>
      <c r="K7" s="5">
        <f t="shared" si="7"/>
        <v>0</v>
      </c>
      <c r="L7" s="12">
        <f t="shared" si="8"/>
        <v>0</v>
      </c>
      <c r="M7" s="6">
        <f t="shared" si="9"/>
        <v>56.999994000000001</v>
      </c>
      <c r="N7" s="6">
        <f t="shared" si="10"/>
        <v>1.0000059999999991</v>
      </c>
      <c r="O7" s="6">
        <f t="shared" si="11"/>
        <v>1.0000120000359982</v>
      </c>
      <c r="P7" s="17">
        <f t="shared" si="12"/>
        <v>1.0003999999999991</v>
      </c>
      <c r="Q7" s="6">
        <f t="shared" si="13"/>
        <v>11.999939999999999</v>
      </c>
      <c r="R7" s="6">
        <f t="shared" si="14"/>
        <v>18.000005000000002</v>
      </c>
      <c r="S7" s="7">
        <f t="shared" si="15"/>
        <v>6.0000000001281251E-5</v>
      </c>
      <c r="T7" s="6">
        <f t="shared" si="16"/>
        <v>0.99999400000000094</v>
      </c>
      <c r="U7" s="6">
        <f t="shared" si="17"/>
        <v>1.0008001599999981</v>
      </c>
      <c r="V7" s="6">
        <f t="shared" si="18"/>
        <v>3.6000000001537501E-9</v>
      </c>
      <c r="W7" s="13">
        <f t="shared" si="19"/>
        <v>0.99998800003600186</v>
      </c>
      <c r="X7" s="13">
        <f t="shared" si="20"/>
        <v>-5.0000000015870683E-6</v>
      </c>
      <c r="Y7" s="13">
        <f t="shared" si="21"/>
        <v>2.5000000015870682E-11</v>
      </c>
    </row>
    <row r="8" spans="1:26">
      <c r="A8" s="5">
        <v>60</v>
      </c>
      <c r="B8" s="5">
        <v>22</v>
      </c>
      <c r="C8" s="12">
        <v>14</v>
      </c>
      <c r="D8" s="5">
        <f t="shared" si="1"/>
        <v>3</v>
      </c>
      <c r="E8" s="5">
        <f t="shared" si="2"/>
        <v>9</v>
      </c>
      <c r="F8" s="5">
        <f t="shared" si="0"/>
        <v>4</v>
      </c>
      <c r="G8" s="5">
        <f t="shared" si="3"/>
        <v>2</v>
      </c>
      <c r="H8" s="5">
        <f t="shared" si="4"/>
        <v>8</v>
      </c>
      <c r="I8" s="5">
        <f t="shared" si="5"/>
        <v>16</v>
      </c>
      <c r="J8" s="5">
        <f t="shared" si="6"/>
        <v>4</v>
      </c>
      <c r="K8" s="5">
        <f t="shared" si="7"/>
        <v>12</v>
      </c>
      <c r="L8" s="12">
        <f t="shared" si="8"/>
        <v>6</v>
      </c>
      <c r="M8" s="6">
        <f t="shared" si="9"/>
        <v>62.240085999999998</v>
      </c>
      <c r="N8" s="6">
        <f t="shared" si="10"/>
        <v>-2.240085999999998</v>
      </c>
      <c r="O8" s="6">
        <f t="shared" si="11"/>
        <v>5.0179852873959909</v>
      </c>
      <c r="P8" s="17">
        <f t="shared" si="12"/>
        <v>-3.6383999999999972</v>
      </c>
      <c r="Q8" s="6">
        <f t="shared" si="13"/>
        <v>15.583259999999999</v>
      </c>
      <c r="R8" s="6">
        <f t="shared" si="14"/>
        <v>20.072295</v>
      </c>
      <c r="S8" s="7">
        <f t="shared" si="15"/>
        <v>-1.5832599999999992</v>
      </c>
      <c r="T8" s="6">
        <f t="shared" si="16"/>
        <v>-0.56627199999999789</v>
      </c>
      <c r="U8" s="6">
        <f t="shared" si="17"/>
        <v>13.237954559999979</v>
      </c>
      <c r="V8" s="6">
        <f t="shared" si="18"/>
        <v>2.5067122275999973</v>
      </c>
      <c r="W8" s="13">
        <f t="shared" si="19"/>
        <v>0.32066397798399759</v>
      </c>
      <c r="X8" s="13">
        <f t="shared" si="20"/>
        <v>1.9277049999999996</v>
      </c>
      <c r="Y8" s="13">
        <f t="shared" si="21"/>
        <v>3.7160465670249985</v>
      </c>
    </row>
    <row r="9" spans="1:26">
      <c r="A9" s="5">
        <v>68</v>
      </c>
      <c r="B9" s="5">
        <v>24</v>
      </c>
      <c r="C9" s="12">
        <v>21</v>
      </c>
      <c r="D9" s="5">
        <f t="shared" si="1"/>
        <v>11</v>
      </c>
      <c r="E9" s="5">
        <f t="shared" si="2"/>
        <v>121</v>
      </c>
      <c r="F9" s="5">
        <f t="shared" si="0"/>
        <v>6</v>
      </c>
      <c r="G9" s="5">
        <f t="shared" si="3"/>
        <v>9</v>
      </c>
      <c r="H9" s="5">
        <f t="shared" si="4"/>
        <v>54</v>
      </c>
      <c r="I9" s="5">
        <f t="shared" si="5"/>
        <v>36</v>
      </c>
      <c r="J9" s="5">
        <f t="shared" si="6"/>
        <v>81</v>
      </c>
      <c r="K9" s="5">
        <f t="shared" si="7"/>
        <v>66</v>
      </c>
      <c r="L9" s="12">
        <f t="shared" si="8"/>
        <v>99</v>
      </c>
      <c r="M9" s="6">
        <f t="shared" si="9"/>
        <v>70.160831999999999</v>
      </c>
      <c r="N9" s="6">
        <f t="shared" si="10"/>
        <v>-2.1608319999999992</v>
      </c>
      <c r="O9" s="6">
        <f t="shared" si="11"/>
        <v>4.6691949322239967</v>
      </c>
      <c r="P9" s="17">
        <f t="shared" si="12"/>
        <v>1.0422000000000082</v>
      </c>
      <c r="Q9" s="6">
        <f t="shared" si="13"/>
        <v>17.374919999999999</v>
      </c>
      <c r="R9" s="6">
        <f t="shared" si="14"/>
        <v>27.325310000000002</v>
      </c>
      <c r="S9" s="7">
        <f t="shared" si="15"/>
        <v>3.6250800000000005</v>
      </c>
      <c r="T9" s="6">
        <f t="shared" si="16"/>
        <v>-5.0482030000000009</v>
      </c>
      <c r="U9" s="6">
        <f t="shared" si="17"/>
        <v>1.0861808400000172</v>
      </c>
      <c r="V9" s="6">
        <f t="shared" si="18"/>
        <v>13.141205006400003</v>
      </c>
      <c r="W9" s="13">
        <f t="shared" si="19"/>
        <v>25.48435352920901</v>
      </c>
      <c r="X9" s="13">
        <f t="shared" si="20"/>
        <v>-3.3253100000000018</v>
      </c>
      <c r="Y9" s="13">
        <f t="shared" si="21"/>
        <v>11.057686596100012</v>
      </c>
    </row>
    <row r="10" spans="1:26">
      <c r="A10" s="5">
        <v>74</v>
      </c>
      <c r="B10" s="5">
        <v>26</v>
      </c>
      <c r="C10" s="12">
        <v>21</v>
      </c>
      <c r="D10" s="5">
        <f t="shared" si="1"/>
        <v>17</v>
      </c>
      <c r="E10" s="5">
        <f t="shared" si="2"/>
        <v>289</v>
      </c>
      <c r="F10" s="5">
        <f t="shared" si="0"/>
        <v>8</v>
      </c>
      <c r="G10" s="5">
        <f t="shared" si="3"/>
        <v>9</v>
      </c>
      <c r="H10" s="5">
        <f t="shared" si="4"/>
        <v>72</v>
      </c>
      <c r="I10" s="5">
        <f t="shared" si="5"/>
        <v>64</v>
      </c>
      <c r="J10" s="5">
        <f t="shared" si="6"/>
        <v>81</v>
      </c>
      <c r="K10" s="5">
        <f t="shared" si="7"/>
        <v>136</v>
      </c>
      <c r="L10" s="12">
        <f t="shared" si="8"/>
        <v>153</v>
      </c>
      <c r="M10" s="6">
        <f t="shared" si="9"/>
        <v>71.897427999999991</v>
      </c>
      <c r="N10" s="6">
        <f t="shared" si="10"/>
        <v>2.1025720000000092</v>
      </c>
      <c r="O10" s="6">
        <f t="shared" si="11"/>
        <v>4.4208090151840391</v>
      </c>
      <c r="P10" s="17">
        <f t="shared" si="12"/>
        <v>3.7228000000000065</v>
      </c>
      <c r="Q10" s="6">
        <f t="shared" si="13"/>
        <v>19.16658</v>
      </c>
      <c r="R10" s="6">
        <f t="shared" si="14"/>
        <v>27.325310000000002</v>
      </c>
      <c r="S10" s="7">
        <f t="shared" si="15"/>
        <v>1.8334200000000003</v>
      </c>
      <c r="T10" s="6">
        <f t="shared" si="16"/>
        <v>0.95179699999999912</v>
      </c>
      <c r="U10" s="6">
        <f t="shared" si="17"/>
        <v>13.859239840000049</v>
      </c>
      <c r="V10" s="6">
        <f t="shared" si="18"/>
        <v>3.361428896400001</v>
      </c>
      <c r="W10" s="13">
        <f t="shared" si="19"/>
        <v>0.90591752920899826</v>
      </c>
      <c r="X10" s="13">
        <f t="shared" si="20"/>
        <v>-1.3253100000000018</v>
      </c>
      <c r="Y10" s="13">
        <f t="shared" si="21"/>
        <v>1.7564465961000046</v>
      </c>
    </row>
    <row r="11" spans="1:26">
      <c r="A11" s="5">
        <v>80</v>
      </c>
      <c r="B11" s="5">
        <v>32</v>
      </c>
      <c r="C11" s="12">
        <v>23</v>
      </c>
      <c r="D11" s="5">
        <f t="shared" si="1"/>
        <v>23</v>
      </c>
      <c r="E11" s="5">
        <f t="shared" si="2"/>
        <v>529</v>
      </c>
      <c r="F11" s="5">
        <f t="shared" si="0"/>
        <v>14</v>
      </c>
      <c r="G11" s="5">
        <f t="shared" si="3"/>
        <v>11</v>
      </c>
      <c r="H11" s="5">
        <f t="shared" si="4"/>
        <v>154</v>
      </c>
      <c r="I11" s="5">
        <f t="shared" si="5"/>
        <v>196</v>
      </c>
      <c r="J11" s="5">
        <f t="shared" si="6"/>
        <v>121</v>
      </c>
      <c r="K11" s="5">
        <f t="shared" si="7"/>
        <v>322</v>
      </c>
      <c r="L11" s="12">
        <f t="shared" si="8"/>
        <v>253</v>
      </c>
      <c r="M11" s="6">
        <f t="shared" si="9"/>
        <v>78.874116000000001</v>
      </c>
      <c r="N11" s="6">
        <f t="shared" si="10"/>
        <v>1.1258839999999992</v>
      </c>
      <c r="O11" s="6">
        <f t="shared" si="11"/>
        <v>1.2676147814559982</v>
      </c>
      <c r="P11" s="17">
        <f t="shared" si="12"/>
        <v>-0.2353999999999985</v>
      </c>
      <c r="Q11" s="6">
        <f t="shared" si="13"/>
        <v>24.54156</v>
      </c>
      <c r="R11" s="6">
        <f t="shared" si="14"/>
        <v>29.397600000000004</v>
      </c>
      <c r="S11" s="7">
        <f t="shared" si="15"/>
        <v>-1.5415600000000005</v>
      </c>
      <c r="T11" s="6">
        <f t="shared" si="16"/>
        <v>3.3855310000000003</v>
      </c>
      <c r="U11" s="6">
        <f t="shared" si="17"/>
        <v>5.5413159999999295E-2</v>
      </c>
      <c r="V11" s="6">
        <f t="shared" si="18"/>
        <v>2.3764072336000015</v>
      </c>
      <c r="W11" s="13">
        <f t="shared" si="19"/>
        <v>11.461820151961001</v>
      </c>
      <c r="X11" s="13">
        <f t="shared" si="20"/>
        <v>2.6023999999999958</v>
      </c>
      <c r="Y11" s="13">
        <f t="shared" si="21"/>
        <v>6.7724857599999781</v>
      </c>
      <c r="Z11" s="21"/>
    </row>
    <row r="12" spans="1:26">
      <c r="A12" s="8">
        <f t="shared" ref="A12:V12" si="22">SUM(A2:A11)</f>
        <v>570</v>
      </c>
      <c r="B12" s="8">
        <f t="shared" si="22"/>
        <v>180</v>
      </c>
      <c r="C12" s="11">
        <f t="shared" si="22"/>
        <v>120</v>
      </c>
      <c r="D12" s="8">
        <f t="shared" si="22"/>
        <v>0</v>
      </c>
      <c r="E12" s="8">
        <f t="shared" si="22"/>
        <v>1634</v>
      </c>
      <c r="F12" s="8">
        <f t="shared" si="22"/>
        <v>0</v>
      </c>
      <c r="G12" s="8">
        <f t="shared" si="22"/>
        <v>0</v>
      </c>
      <c r="H12" s="8">
        <f t="shared" si="22"/>
        <v>516</v>
      </c>
      <c r="I12" s="8">
        <f t="shared" si="22"/>
        <v>576</v>
      </c>
      <c r="J12" s="8">
        <f t="shared" si="22"/>
        <v>498</v>
      </c>
      <c r="K12" s="8">
        <f t="shared" si="22"/>
        <v>956</v>
      </c>
      <c r="L12" s="11">
        <f t="shared" si="22"/>
        <v>888</v>
      </c>
      <c r="M12" s="9">
        <f t="shared" si="22"/>
        <v>569.99993999999992</v>
      </c>
      <c r="N12" s="9">
        <f t="shared" si="22"/>
        <v>6.0000000011939392E-5</v>
      </c>
      <c r="O12" s="9">
        <f t="shared" si="22"/>
        <v>19.403263403664024</v>
      </c>
      <c r="P12" s="18">
        <f t="shared" si="22"/>
        <v>4.0000000000262048E-3</v>
      </c>
      <c r="Q12" s="9">
        <f t="shared" si="22"/>
        <v>119.99939999999999</v>
      </c>
      <c r="R12" s="9">
        <f>SUM(R2:R11)</f>
        <v>180.00005000000002</v>
      </c>
      <c r="S12" s="10">
        <f t="shared" si="22"/>
        <v>6.0000000000304254E-4</v>
      </c>
      <c r="T12" s="9">
        <f t="shared" si="22"/>
        <v>-5.999999999062311E-5</v>
      </c>
      <c r="U12" s="9">
        <f t="shared" si="22"/>
        <v>47.305557440000037</v>
      </c>
      <c r="V12" s="9">
        <f t="shared" si="22"/>
        <v>35.750000042400004</v>
      </c>
      <c r="W12" s="15">
        <f>SUM(W2:W11)</f>
        <v>50.578313253482008</v>
      </c>
      <c r="X12" s="15">
        <f>SUM(X2:X11)</f>
        <v>-5.0000000006988898E-5</v>
      </c>
      <c r="Y12" s="19">
        <f>SUM(Y2:Y11)</f>
        <v>41.349397590699994</v>
      </c>
      <c r="Z12" s="21"/>
    </row>
    <row r="13" spans="1:26">
      <c r="A13" t="s">
        <v>74</v>
      </c>
      <c r="D13" t="s">
        <v>51</v>
      </c>
      <c r="M13" t="s">
        <v>29</v>
      </c>
      <c r="N13" t="s">
        <v>28</v>
      </c>
      <c r="P13" t="s">
        <v>70</v>
      </c>
      <c r="S13" t="s">
        <v>76</v>
      </c>
    </row>
    <row r="14" spans="1:26">
      <c r="P14" t="s">
        <v>71</v>
      </c>
      <c r="S14" t="s">
        <v>60</v>
      </c>
    </row>
    <row r="15" spans="1:26">
      <c r="A15" t="s">
        <v>75</v>
      </c>
      <c r="P15" t="s">
        <v>72</v>
      </c>
      <c r="S15" t="s">
        <v>77</v>
      </c>
    </row>
    <row r="16" spans="1:26">
      <c r="B16" t="s">
        <v>68</v>
      </c>
      <c r="F16" t="s">
        <v>67</v>
      </c>
      <c r="H16" s="16"/>
      <c r="P16" t="s">
        <v>73</v>
      </c>
      <c r="S16" t="s">
        <v>66</v>
      </c>
    </row>
    <row r="17" spans="2:6">
      <c r="B17" t="s">
        <v>69</v>
      </c>
      <c r="F17" t="s">
        <v>59</v>
      </c>
    </row>
    <row r="18" spans="2:6">
      <c r="B18" t="s">
        <v>64</v>
      </c>
      <c r="F18" t="s">
        <v>57</v>
      </c>
    </row>
    <row r="19" spans="2:6">
      <c r="B19" t="s">
        <v>63</v>
      </c>
      <c r="F19" t="s">
        <v>61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D4" sqref="D4"/>
    </sheetView>
  </sheetViews>
  <sheetFormatPr defaultRowHeight="16.5"/>
  <cols>
    <col min="1" max="1" width="11.75" customWidth="1"/>
  </cols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0.9844015034113861</v>
      </c>
    </row>
    <row r="5" spans="1:9">
      <c r="A5" s="1" t="s">
        <v>3</v>
      </c>
      <c r="B5" s="1">
        <v>0.96904631991859724</v>
      </c>
    </row>
    <row r="6" spans="1:9">
      <c r="A6" s="1" t="s">
        <v>4</v>
      </c>
      <c r="B6" s="1">
        <v>0.96517710990842187</v>
      </c>
    </row>
    <row r="7" spans="1:9">
      <c r="A7" s="1" t="s">
        <v>5</v>
      </c>
      <c r="B7" s="1">
        <v>2.5144162655826321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1583.4216867469879</v>
      </c>
      <c r="D12" s="1">
        <v>1583.4216867469879</v>
      </c>
      <c r="E12" s="1">
        <v>250.45069080514517</v>
      </c>
      <c r="F12" s="1">
        <v>2.5418884722195866E-7</v>
      </c>
    </row>
    <row r="13" spans="1:9">
      <c r="A13" s="1" t="s">
        <v>9</v>
      </c>
      <c r="B13" s="1">
        <v>8</v>
      </c>
      <c r="C13" s="1">
        <v>50.578313253012077</v>
      </c>
      <c r="D13" s="1">
        <v>6.3222891566265096</v>
      </c>
      <c r="E13" s="1"/>
      <c r="F13" s="1"/>
    </row>
    <row r="14" spans="1:9" ht="17.25" thickBot="1">
      <c r="A14" s="2" t="s">
        <v>10</v>
      </c>
      <c r="B14" s="2">
        <v>9</v>
      </c>
      <c r="C14" s="2">
        <v>1634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35.602409638554214</v>
      </c>
      <c r="C17" s="1">
        <v>1.5685537032529007</v>
      </c>
      <c r="D17" s="1">
        <v>22.69760325369872</v>
      </c>
      <c r="E17" s="1">
        <v>1.5041227360926144E-8</v>
      </c>
      <c r="F17" s="1">
        <v>31.985318315551389</v>
      </c>
      <c r="G17" s="1">
        <v>39.219500961557038</v>
      </c>
      <c r="H17" s="1">
        <v>31.985318315551389</v>
      </c>
      <c r="I17" s="1">
        <v>39.219500961557038</v>
      </c>
    </row>
    <row r="18" spans="1:9" ht="17.25" thickBot="1">
      <c r="A18" s="2" t="s">
        <v>24</v>
      </c>
      <c r="B18" s="2">
        <v>1.7831325301204821</v>
      </c>
      <c r="C18" s="2">
        <v>0.11267368704476688</v>
      </c>
      <c r="D18" s="2">
        <v>15.825633977984744</v>
      </c>
      <c r="E18" s="2">
        <v>2.5418884722195866E-7</v>
      </c>
      <c r="F18" s="2">
        <v>1.5233065420811984</v>
      </c>
      <c r="G18" s="2">
        <v>2.0429585181597658</v>
      </c>
      <c r="H18" s="2">
        <v>1.5233065420811984</v>
      </c>
      <c r="I18" s="2">
        <v>2.0429585181597658</v>
      </c>
    </row>
    <row r="21" spans="1:9">
      <c r="B21" t="s">
        <v>27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E24" sqref="E2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0.9844015034113861</v>
      </c>
    </row>
    <row r="5" spans="1:9">
      <c r="A5" s="1" t="s">
        <v>3</v>
      </c>
      <c r="B5" s="1">
        <v>0.96904631991859724</v>
      </c>
    </row>
    <row r="6" spans="1:9">
      <c r="A6" s="1" t="s">
        <v>4</v>
      </c>
      <c r="B6" s="1">
        <v>0.96517710990842187</v>
      </c>
    </row>
    <row r="7" spans="1:9">
      <c r="A7" s="1" t="s">
        <v>5</v>
      </c>
      <c r="B7" s="1">
        <v>2.5144162655826321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1583.4216867469879</v>
      </c>
      <c r="D12" s="1">
        <v>1583.4216867469879</v>
      </c>
      <c r="E12" s="1">
        <v>250.45069080514517</v>
      </c>
      <c r="F12" s="1">
        <v>2.5418884722195866E-7</v>
      </c>
    </row>
    <row r="13" spans="1:9">
      <c r="A13" s="1" t="s">
        <v>9</v>
      </c>
      <c r="B13" s="1">
        <v>8</v>
      </c>
      <c r="C13" s="1">
        <v>50.578313253012077</v>
      </c>
      <c r="D13" s="1">
        <v>6.3222891566265096</v>
      </c>
      <c r="E13" s="1"/>
      <c r="F13" s="1"/>
    </row>
    <row r="14" spans="1:9" ht="17.25" thickBot="1">
      <c r="A14" s="2" t="s">
        <v>10</v>
      </c>
      <c r="B14" s="2">
        <v>9</v>
      </c>
      <c r="C14" s="2">
        <v>1634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35.602409638554214</v>
      </c>
      <c r="C17" s="1">
        <v>1.5685537032529007</v>
      </c>
      <c r="D17" s="1">
        <v>22.69760325369872</v>
      </c>
      <c r="E17" s="1">
        <v>1.5041227360926144E-8</v>
      </c>
      <c r="F17" s="1">
        <v>31.985318315551389</v>
      </c>
      <c r="G17" s="1">
        <v>39.219500961557038</v>
      </c>
      <c r="H17" s="1">
        <v>31.985318315551389</v>
      </c>
      <c r="I17" s="1">
        <v>39.219500961557038</v>
      </c>
    </row>
    <row r="18" spans="1:9" ht="17.25" thickBot="1">
      <c r="A18" s="2" t="s">
        <v>24</v>
      </c>
      <c r="B18" s="2">
        <v>1.7831325301204821</v>
      </c>
      <c r="C18" s="2">
        <v>0.11267368704476688</v>
      </c>
      <c r="D18" s="2">
        <v>15.825633977984744</v>
      </c>
      <c r="E18" s="2">
        <v>2.5418884722195866E-7</v>
      </c>
      <c r="F18" s="2">
        <v>1.5233065420811984</v>
      </c>
      <c r="G18" s="2">
        <v>2.0429585181597658</v>
      </c>
      <c r="H18" s="2">
        <v>1.5233065420811984</v>
      </c>
      <c r="I18" s="2">
        <v>2.0429585181597658</v>
      </c>
    </row>
    <row r="20" spans="1:9">
      <c r="B20" t="s">
        <v>48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B23" sqref="B23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0.96343803713867471</v>
      </c>
    </row>
    <row r="5" spans="1:9">
      <c r="A5" s="1" t="s">
        <v>3</v>
      </c>
      <c r="B5" s="1">
        <v>0.92821285140562237</v>
      </c>
    </row>
    <row r="6" spans="1:9">
      <c r="A6" s="1" t="s">
        <v>4</v>
      </c>
      <c r="B6" s="1">
        <v>0.91923945783132521</v>
      </c>
    </row>
    <row r="7" spans="1:9">
      <c r="A7" s="1" t="s">
        <v>5</v>
      </c>
      <c r="B7" s="1">
        <v>2.2734719480994667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534.65060240963851</v>
      </c>
      <c r="D12" s="1">
        <v>534.65060240963851</v>
      </c>
      <c r="E12" s="1">
        <v>103.44055944055937</v>
      </c>
      <c r="F12" s="1">
        <v>7.4801954146045779E-6</v>
      </c>
    </row>
    <row r="13" spans="1:9">
      <c r="A13" s="1" t="s">
        <v>9</v>
      </c>
      <c r="B13" s="1">
        <v>8</v>
      </c>
      <c r="C13" s="1">
        <v>41.34939759036147</v>
      </c>
      <c r="D13" s="1">
        <v>5.1686746987951837</v>
      </c>
      <c r="E13" s="1"/>
      <c r="F13" s="1"/>
    </row>
    <row r="14" spans="1:9" ht="17.25" thickBot="1">
      <c r="A14" s="2" t="s">
        <v>10</v>
      </c>
      <c r="B14" s="2">
        <v>9</v>
      </c>
      <c r="C14" s="2">
        <v>576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5.566265060240962</v>
      </c>
      <c r="C17" s="1">
        <v>1.4182468083130573</v>
      </c>
      <c r="D17" s="1">
        <v>3.9247506341028129</v>
      </c>
      <c r="E17" s="1">
        <v>4.388963787048842E-3</v>
      </c>
      <c r="F17" s="1">
        <v>2.295782058232771</v>
      </c>
      <c r="G17" s="1">
        <v>8.8367480622491534</v>
      </c>
      <c r="H17" s="1">
        <v>2.295782058232771</v>
      </c>
      <c r="I17" s="1">
        <v>8.8367480622491534</v>
      </c>
    </row>
    <row r="18" spans="1:9" ht="17.25" thickBot="1">
      <c r="A18" s="2" t="s">
        <v>24</v>
      </c>
      <c r="B18" s="2">
        <v>1.0361445783132532</v>
      </c>
      <c r="C18" s="2">
        <v>0.10187671400775763</v>
      </c>
      <c r="D18" s="2">
        <v>10.17057321101222</v>
      </c>
      <c r="E18" s="2">
        <v>7.4801954146045643E-6</v>
      </c>
      <c r="F18" s="2">
        <v>0.80121645472443204</v>
      </c>
      <c r="G18" s="2">
        <v>1.2710727019020744</v>
      </c>
      <c r="H18" s="2">
        <v>0.80121645472443204</v>
      </c>
      <c r="I18" s="2">
        <v>1.2710727019020744</v>
      </c>
    </row>
    <row r="23" spans="1:9">
      <c r="B23" t="s">
        <v>30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0" sqref="M10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11" sqref="A11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0.96343803713867482</v>
      </c>
    </row>
    <row r="5" spans="1:9">
      <c r="A5" s="1" t="s">
        <v>3</v>
      </c>
      <c r="B5" s="1">
        <v>0.92821285140562249</v>
      </c>
    </row>
    <row r="6" spans="1:9">
      <c r="A6" s="1" t="s">
        <v>4</v>
      </c>
      <c r="B6" s="1">
        <v>0.91923945783132532</v>
      </c>
    </row>
    <row r="7" spans="1:9">
      <c r="A7" s="1" t="s">
        <v>5</v>
      </c>
      <c r="B7" s="1">
        <v>2.1139418156609704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462.25</v>
      </c>
      <c r="D12" s="1">
        <v>462.25</v>
      </c>
      <c r="E12" s="1">
        <v>103.44055944055943</v>
      </c>
      <c r="F12" s="1">
        <v>7.4801954146045643E-6</v>
      </c>
    </row>
    <row r="13" spans="1:9">
      <c r="A13" s="1" t="s">
        <v>9</v>
      </c>
      <c r="B13" s="1">
        <v>8</v>
      </c>
      <c r="C13" s="1">
        <v>35.750000000000007</v>
      </c>
      <c r="D13" s="1">
        <v>4.4687500000000009</v>
      </c>
      <c r="E13" s="1"/>
      <c r="F13" s="1"/>
    </row>
    <row r="14" spans="1:9" ht="17.25" thickBot="1">
      <c r="A14" s="2" t="s">
        <v>10</v>
      </c>
      <c r="B14" s="2">
        <v>9</v>
      </c>
      <c r="C14" s="2">
        <v>498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-4.125</v>
      </c>
      <c r="C17" s="1">
        <v>1.7206239783869108</v>
      </c>
      <c r="D17" s="1">
        <v>-2.3973860947045487</v>
      </c>
      <c r="E17" s="1">
        <v>4.3353212092738375E-2</v>
      </c>
      <c r="F17" s="1">
        <v>-8.0927660060137878</v>
      </c>
      <c r="G17" s="1">
        <v>-0.15723399398621263</v>
      </c>
      <c r="H17" s="1">
        <v>-8.0927660060137878</v>
      </c>
      <c r="I17" s="1">
        <v>-0.15723399398621263</v>
      </c>
    </row>
    <row r="18" spans="1:9" ht="17.25" thickBot="1">
      <c r="A18" s="2" t="s">
        <v>24</v>
      </c>
      <c r="B18" s="2">
        <v>0.89583333333333337</v>
      </c>
      <c r="C18" s="2">
        <v>8.8080908985873771E-2</v>
      </c>
      <c r="D18" s="2">
        <v>10.17057321101222</v>
      </c>
      <c r="E18" s="2">
        <v>7.4801954146045643E-6</v>
      </c>
      <c r="F18" s="2">
        <v>0.6927183931471651</v>
      </c>
      <c r="G18" s="2">
        <v>1.0989482735195018</v>
      </c>
      <c r="H18" s="2">
        <v>0.6927183931471651</v>
      </c>
      <c r="I18" s="2">
        <v>1.0989482735195018</v>
      </c>
    </row>
    <row r="23" spans="1:9">
      <c r="B23" t="s">
        <v>44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10" sqref="A10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0.78509354633474904</v>
      </c>
    </row>
    <row r="5" spans="1:9">
      <c r="A5" s="1" t="s">
        <v>3</v>
      </c>
      <c r="B5" s="1">
        <v>0.61637187649647274</v>
      </c>
    </row>
    <row r="6" spans="1:9">
      <c r="A6" s="1" t="s">
        <v>4</v>
      </c>
      <c r="B6" s="1">
        <v>0.56841836105853183</v>
      </c>
    </row>
    <row r="7" spans="1:9">
      <c r="A7" s="1" t="s">
        <v>5</v>
      </c>
      <c r="B7" s="1">
        <v>1.5573721216872343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31.175049849853231</v>
      </c>
      <c r="D12" s="1">
        <v>31.175049849853231</v>
      </c>
      <c r="E12" s="1">
        <v>12.853528482059904</v>
      </c>
      <c r="F12" s="1">
        <v>7.1342927929196991E-3</v>
      </c>
    </row>
    <row r="13" spans="1:9">
      <c r="A13" s="1" t="s">
        <v>9</v>
      </c>
      <c r="B13" s="1">
        <v>8</v>
      </c>
      <c r="C13" s="1">
        <v>19.403263403268781</v>
      </c>
      <c r="D13" s="1">
        <v>2.4254079254085976</v>
      </c>
      <c r="E13" s="1"/>
      <c r="F13" s="1"/>
    </row>
    <row r="14" spans="1:9" ht="17.25" thickBot="1">
      <c r="A14" s="2" t="s">
        <v>10</v>
      </c>
      <c r="B14" s="2">
        <v>9</v>
      </c>
      <c r="C14" s="2">
        <v>50.578313253122012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-1.6585081569609892E-6</v>
      </c>
      <c r="C17" s="1">
        <v>0.49248430689954598</v>
      </c>
      <c r="D17" s="1">
        <v>-3.3676365596341362E-6</v>
      </c>
      <c r="E17" s="1">
        <v>0.99999739555846012</v>
      </c>
      <c r="F17" s="1">
        <v>-1.1356725058034609</v>
      </c>
      <c r="G17" s="1">
        <v>1.1356691887871471</v>
      </c>
      <c r="H17" s="1">
        <v>-1.1356725058034609</v>
      </c>
      <c r="I17" s="1">
        <v>1.1356691887871471</v>
      </c>
    </row>
    <row r="18" spans="1:9" ht="17.25" thickBot="1">
      <c r="A18" s="2" t="s">
        <v>24</v>
      </c>
      <c r="B18" s="2">
        <v>0.8682983682988954</v>
      </c>
      <c r="C18" s="2">
        <v>0.24219088979640357</v>
      </c>
      <c r="D18" s="2">
        <v>3.5851817920518214</v>
      </c>
      <c r="E18" s="2">
        <v>7.1342927929196939E-3</v>
      </c>
      <c r="F18" s="2">
        <v>0.30980517538099778</v>
      </c>
      <c r="G18" s="2">
        <v>1.426791561216793</v>
      </c>
      <c r="H18" s="2">
        <v>0.30980517538099778</v>
      </c>
      <c r="I18" s="2">
        <v>1.426791561216793</v>
      </c>
    </row>
    <row r="23" spans="1:9">
      <c r="B23" t="s">
        <v>49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A11" sqref="A11:E14"/>
    </sheetView>
  </sheetViews>
  <sheetFormatPr defaultRowHeight="16.5"/>
  <sheetData>
    <row r="1" spans="1:9">
      <c r="A1" t="s">
        <v>0</v>
      </c>
    </row>
    <row r="2" spans="1:9" ht="17.25" thickBot="1"/>
    <row r="3" spans="1:9">
      <c r="A3" s="4" t="s">
        <v>1</v>
      </c>
      <c r="B3" s="4"/>
    </row>
    <row r="4" spans="1:9">
      <c r="A4" s="1" t="s">
        <v>2</v>
      </c>
      <c r="B4" s="1">
        <v>0.96343803713867482</v>
      </c>
    </row>
    <row r="5" spans="1:9">
      <c r="A5" s="1" t="s">
        <v>3</v>
      </c>
      <c r="B5" s="1">
        <v>0.92821285140562249</v>
      </c>
    </row>
    <row r="6" spans="1:9">
      <c r="A6" s="1" t="s">
        <v>4</v>
      </c>
      <c r="B6" s="1">
        <v>0.91923945783132532</v>
      </c>
    </row>
    <row r="7" spans="1:9">
      <c r="A7" s="1" t="s">
        <v>5</v>
      </c>
      <c r="B7" s="1">
        <v>2.1139418156609704</v>
      </c>
    </row>
    <row r="8" spans="1:9" ht="17.25" thickBot="1">
      <c r="A8" s="2" t="s">
        <v>6</v>
      </c>
      <c r="B8" s="2">
        <v>10</v>
      </c>
    </row>
    <row r="10" spans="1:9" ht="17.25" thickBot="1">
      <c r="A10" t="s">
        <v>7</v>
      </c>
    </row>
    <row r="11" spans="1:9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>
      <c r="A12" s="1" t="s">
        <v>8</v>
      </c>
      <c r="B12" s="1">
        <v>1</v>
      </c>
      <c r="C12" s="1">
        <v>462.25</v>
      </c>
      <c r="D12" s="1">
        <v>462.25</v>
      </c>
      <c r="E12" s="1">
        <v>103.44055944055943</v>
      </c>
      <c r="F12" s="1">
        <v>7.4801954146045643E-6</v>
      </c>
    </row>
    <row r="13" spans="1:9">
      <c r="A13" s="1" t="s">
        <v>9</v>
      </c>
      <c r="B13" s="1">
        <v>8</v>
      </c>
      <c r="C13" s="1">
        <v>35.750000000000007</v>
      </c>
      <c r="D13" s="1">
        <v>4.4687500000000009</v>
      </c>
      <c r="E13" s="1"/>
      <c r="F13" s="1"/>
    </row>
    <row r="14" spans="1:9" ht="17.25" thickBot="1">
      <c r="A14" s="2" t="s">
        <v>10</v>
      </c>
      <c r="B14" s="2">
        <v>9</v>
      </c>
      <c r="C14" s="2">
        <v>498</v>
      </c>
      <c r="D14" s="2"/>
      <c r="E14" s="2"/>
      <c r="F14" s="2"/>
    </row>
    <row r="15" spans="1:9" ht="17.25" thickBot="1"/>
    <row r="16" spans="1:9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>
      <c r="A17" s="1" t="s">
        <v>11</v>
      </c>
      <c r="B17" s="1">
        <v>-4.125</v>
      </c>
      <c r="C17" s="1">
        <v>1.7206239783869108</v>
      </c>
      <c r="D17" s="1">
        <v>-2.3973860947045487</v>
      </c>
      <c r="E17" s="1">
        <v>4.3353212092738375E-2</v>
      </c>
      <c r="F17" s="1">
        <v>-8.0927660060137878</v>
      </c>
      <c r="G17" s="1">
        <v>-0.15723399398621263</v>
      </c>
      <c r="H17" s="1">
        <v>-8.0927660060137878</v>
      </c>
      <c r="I17" s="1">
        <v>-0.15723399398621263</v>
      </c>
    </row>
    <row r="18" spans="1:9" ht="17.25" thickBot="1">
      <c r="A18" s="2" t="s">
        <v>24</v>
      </c>
      <c r="B18" s="2">
        <v>0.89583333333333337</v>
      </c>
      <c r="C18" s="2">
        <v>8.8080908985873771E-2</v>
      </c>
      <c r="D18" s="2">
        <v>10.17057321101222</v>
      </c>
      <c r="E18" s="2">
        <v>7.4801954146045643E-6</v>
      </c>
      <c r="F18" s="2">
        <v>0.6927183931471651</v>
      </c>
      <c r="G18" s="2">
        <v>1.0989482735195018</v>
      </c>
      <c r="H18" s="2">
        <v>0.6927183931471651</v>
      </c>
      <c r="I18" s="2">
        <v>1.0989482735195018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21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Sheet4</vt:lpstr>
      <vt:lpstr>Sheet5</vt:lpstr>
      <vt:lpstr>Sheet6</vt:lpstr>
      <vt:lpstr>Sheet7</vt:lpstr>
      <vt:lpstr>Sheet8</vt:lpstr>
      <vt:lpstr>Sheet9</vt:lpstr>
      <vt:lpstr>Sheet10</vt:lpstr>
      <vt:lpstr>Sheet12</vt:lpstr>
      <vt:lpstr>Sheet11</vt:lpstr>
      <vt:lpstr>Sheet13</vt:lpstr>
      <vt:lpstr>Sheet14</vt:lpstr>
      <vt:lpstr>Sheet15</vt:lpstr>
      <vt:lpstr>Sheet1</vt:lpstr>
      <vt:lpstr>Sheet2</vt:lpstr>
      <vt:lpstr>Sheet3</vt:lpstr>
    </vt:vector>
  </TitlesOfParts>
  <Company>MyOrg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sec</cp:lastModifiedBy>
  <dcterms:created xsi:type="dcterms:W3CDTF">2012-11-19T11:58:47Z</dcterms:created>
  <dcterms:modified xsi:type="dcterms:W3CDTF">2012-11-20T10:55:58Z</dcterms:modified>
</cp:coreProperties>
</file>